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8_{D1776DC9-0DE6-4469-A6F1-785D3629C53D}" xr6:coauthVersionLast="44" xr6:coauthVersionMax="44" xr10:uidLastSave="{00000000-0000-0000-0000-000000000000}"/>
  <bookViews>
    <workbookView xWindow="-108" yWindow="-108" windowWidth="23256" windowHeight="12576" xr2:uid="{B14C1497-EB51-465A-B2C3-9DA40C840AE8}"/>
  </bookViews>
  <sheets>
    <sheet name="15.5." sheetId="1" r:id="rId1"/>
    <sheet name="1.6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2" l="1"/>
  <c r="F15" i="2"/>
  <c r="J56" i="2" l="1"/>
  <c r="J52" i="2"/>
  <c r="J53" i="2"/>
  <c r="J55" i="2"/>
  <c r="I56" i="2" l="1"/>
  <c r="J51" i="2"/>
  <c r="D51" i="2" l="1"/>
  <c r="D47" i="1"/>
  <c r="F51" i="2"/>
  <c r="F54" i="2" l="1"/>
  <c r="F52" i="2"/>
  <c r="F25" i="2" l="1"/>
  <c r="D54" i="2"/>
  <c r="C54" i="2"/>
  <c r="D53" i="2"/>
  <c r="C53" i="2"/>
  <c r="D52" i="2"/>
  <c r="C52" i="2"/>
  <c r="C51" i="2"/>
  <c r="D49" i="2"/>
  <c r="C49" i="2"/>
  <c r="D48" i="2"/>
  <c r="C48" i="2"/>
  <c r="D47" i="2"/>
  <c r="C47" i="2"/>
  <c r="D45" i="2"/>
  <c r="C45" i="2"/>
  <c r="D44" i="2"/>
  <c r="C44" i="2"/>
  <c r="F9" i="2"/>
  <c r="F53" i="2" l="1"/>
  <c r="F56" i="2" s="1"/>
  <c r="C50" i="2"/>
  <c r="D50" i="2"/>
  <c r="C56" i="2"/>
  <c r="F50" i="2"/>
  <c r="D56" i="2"/>
  <c r="F44" i="2"/>
  <c r="F45" i="2"/>
  <c r="E50" i="1" l="1"/>
  <c r="D50" i="1"/>
  <c r="C50" i="1"/>
  <c r="E49" i="1"/>
  <c r="D49" i="1"/>
  <c r="C49" i="1"/>
  <c r="E48" i="1"/>
  <c r="D48" i="1"/>
  <c r="D51" i="1" s="1"/>
  <c r="C48" i="1"/>
  <c r="E47" i="1"/>
  <c r="C47" i="1"/>
  <c r="E45" i="1"/>
  <c r="D45" i="1"/>
  <c r="C45" i="1"/>
  <c r="E44" i="1"/>
  <c r="D44" i="1"/>
  <c r="C44" i="1"/>
  <c r="E43" i="1"/>
  <c r="E46" i="1" s="1"/>
  <c r="D43" i="1"/>
  <c r="D46" i="1" s="1"/>
  <c r="C43" i="1"/>
  <c r="C46" i="1" s="1"/>
  <c r="E41" i="1"/>
  <c r="D41" i="1"/>
  <c r="C41" i="1"/>
  <c r="E40" i="1"/>
  <c r="D40" i="1"/>
  <c r="C40" i="1"/>
  <c r="C51" i="1" l="1"/>
  <c r="E51" i="1"/>
</calcChain>
</file>

<file path=xl/sharedStrings.xml><?xml version="1.0" encoding="utf-8"?>
<sst xmlns="http://schemas.openxmlformats.org/spreadsheetml/2006/main" count="261" uniqueCount="115">
  <si>
    <t>ESA</t>
  </si>
  <si>
    <t xml:space="preserve">Ukrepi na področju dela in prispevkov </t>
  </si>
  <si>
    <t xml:space="preserve">Plačilo nadomestila zaposlenim na čakanju </t>
  </si>
  <si>
    <t xml:space="preserve">D.3 </t>
  </si>
  <si>
    <t xml:space="preserve">Plačilo prispevkov zaposlenim na čakanju </t>
  </si>
  <si>
    <t xml:space="preserve">Financiranje prispevkov za PIZ s strani državnega proračuna zaposlenim, ki delajo </t>
  </si>
  <si>
    <t>Bolniška nadomestila za zaposlene krije v celoti ZZZS od prvega dne</t>
  </si>
  <si>
    <t>Izplačilo mesečnega temeljnega dohodka samozaposlenim, kmetom in verskim uslužbencem</t>
  </si>
  <si>
    <t>D.62</t>
  </si>
  <si>
    <t>Financiranje prispevkov za socialno varnost samozaposlenim, kmetom in verskim uslužbencem s strani državnega proračuna</t>
  </si>
  <si>
    <t xml:space="preserve">Ukrepi s področja izobraževanja in znanosti </t>
  </si>
  <si>
    <t xml:space="preserve">Pokrivanje plač za tržno dejavnost PPU </t>
  </si>
  <si>
    <t>D.1</t>
  </si>
  <si>
    <t xml:space="preserve">Financiranje zasebnih vrtcev </t>
  </si>
  <si>
    <t xml:space="preserve">Ukrepi na področju socialnega varstva </t>
  </si>
  <si>
    <t>Enkratni solidarnostni dodatek za upokojence</t>
  </si>
  <si>
    <t xml:space="preserve">Enkratni solidarnostni dodatek ranljivim skupinam </t>
  </si>
  <si>
    <t xml:space="preserve">Enkratni solidarnostni dodatek študentom </t>
  </si>
  <si>
    <t xml:space="preserve">Dodatek za veliko družino </t>
  </si>
  <si>
    <t xml:space="preserve">Ukrepi na področju plač v javnem sektorju </t>
  </si>
  <si>
    <t>Znižanje funkcionarskih plač  (NPU) za 30 %</t>
  </si>
  <si>
    <t>Nagrajevanje zaposlenih (NPU)</t>
  </si>
  <si>
    <t>Nagrajevanje zaposlenih (PPU / 1)</t>
  </si>
  <si>
    <t xml:space="preserve">Nagrajevanje zaposlenih (PPU / 2) </t>
  </si>
  <si>
    <t>Ostali ukrepi (na strani izdatkov države)</t>
  </si>
  <si>
    <t xml:space="preserve">Nakup zaščitne opreme in medicinskih pripomočkov in opreme </t>
  </si>
  <si>
    <t>D.63</t>
  </si>
  <si>
    <t xml:space="preserve">Izpad javne službe (javnih storitev) – pokrivanje stroškov za izvajanje teh storitev </t>
  </si>
  <si>
    <t xml:space="preserve">Ukrepi na področju kmetijstva, gozdarstva in prehrane </t>
  </si>
  <si>
    <t xml:space="preserve">Nadomestilo plačila priveza / ribiči </t>
  </si>
  <si>
    <t xml:space="preserve">Nosilcem ali članom kmetijskih gospodarstev, ki so zboleli se dodeli finančna pomoč v višini 80 % minimalne plače (le tisti, ki so PIZ zavarovani kot kmetje) </t>
  </si>
  <si>
    <t xml:space="preserve">50% znižanje davčne osnove KD ter 65% osnove tržnih prihodkov (panj) </t>
  </si>
  <si>
    <t>D.51</t>
  </si>
  <si>
    <t xml:space="preserve">Oprostitev plačila za vodno pravico </t>
  </si>
  <si>
    <t>D.29</t>
  </si>
  <si>
    <t xml:space="preserve">Oprostitev plačila vodnega povračila </t>
  </si>
  <si>
    <t xml:space="preserve">Gojiteljem vodnih organizmov znižanje plačila vodnega povračila v višini 40 % od celotne vrednosti </t>
  </si>
  <si>
    <t>Ukrepi na davčnem področju</t>
  </si>
  <si>
    <t xml:space="preserve">Neobračunane in neplačane akontacije od dohodka iz dejavnosti </t>
  </si>
  <si>
    <t xml:space="preserve">Neobračunane in neplačane akontacije DDPO  </t>
  </si>
  <si>
    <t>Odlog plačila davkov</t>
  </si>
  <si>
    <t>D.21</t>
  </si>
  <si>
    <t>SREDSTVA ZA ZAPOSLENE</t>
  </si>
  <si>
    <t>SUBVENCIJE</t>
  </si>
  <si>
    <t>DAVKI NA PROIZVODE</t>
  </si>
  <si>
    <t>DRUGI DAVKI NA PROIZVODNJO</t>
  </si>
  <si>
    <t>DAVKI NA DOHODEK</t>
  </si>
  <si>
    <t>SOCIALNI PREJEMKI, RAZEN SOCIALNI TRANSFERI V NARAVI</t>
  </si>
  <si>
    <t>SOCIALNI TRANSFERJI V NARAVI PREK TRŽNIH PROIZVAJALCEV</t>
  </si>
  <si>
    <t>MF Program stabilnosti (apr.20)</t>
  </si>
  <si>
    <t>Za 129.700 zaposlenih.</t>
  </si>
  <si>
    <t>ZRSZ (https://www.ess.gov.si/obvestila).</t>
  </si>
  <si>
    <t>Za 104.376 zaposlenih za marec.</t>
  </si>
  <si>
    <t>FURS na osnovi članka na Siol.net (https://siol.net/posel-danes/novice/oprostitev-placila-prispevkov-drzavo-stala-ze-vec-kot-90-milijonov-evrov-524852).</t>
  </si>
  <si>
    <t>Za 375.994 zaposlenih za marec.</t>
  </si>
  <si>
    <t>Za 35.849 upravičencev za marec in za 37.378 upravičencev za april.</t>
  </si>
  <si>
    <t>FURS (https://www.gov.si/novice/2020-05-08-danes-financna-uprava-drugic-nakazuje-mesecni-temeljni-dohodek/).</t>
  </si>
  <si>
    <t>Za 302.224 upokojencev.</t>
  </si>
  <si>
    <t>MDDSZ (https://www.gov.si/novice/2020-04-30-enkratni-solidarnostni-dodatek-je-prejelo-vec-kot-300-tisoc-upokojencev/).</t>
  </si>
  <si>
    <t>Za 49.728 prejemnikov denarne socialne pomoči in varstvenega dodatka. Izplačilo 18.5.2020.</t>
  </si>
  <si>
    <t>MDDSZ (https://www.gov.si/novice/2020-05-11-18-maja-izplacilo-dodatka-za-prejemnike-dsp-oz-vd/)</t>
  </si>
  <si>
    <t>MF na osnovi članka v Delo (https://www.delo.si/gospodarstvo/novice/za-zdaj-vec-upokojencem-kot-podjetjem-308428.html).</t>
  </si>
  <si>
    <t>Stanje 12.5.2020: Skupaj izpolnjene pogodbe v višini 8 mio EUR in pogodbe v teku v višini 79 mio EUR. Poleg teh še poziv k izpolnitvi za 35 mio EUR vrednih pogodb.</t>
  </si>
  <si>
    <t>Zavod za blagovne rezerve (https://www.dbr.si/objava/status-narocil-zascitnih-sredstev-na-dan-8-12-in-19-4-ter-nadalje-vsak-delovni-dan/).</t>
  </si>
  <si>
    <t>Vrednost ukrepov na dan 15.5.2020</t>
  </si>
  <si>
    <t>Opombe</t>
  </si>
  <si>
    <t>Vir</t>
  </si>
  <si>
    <t>V mio EUR</t>
  </si>
  <si>
    <t>SKUPAJ UKREPI Z NEPOSREDNIM UČINKOM NA SALDO SEKTORJA DRŽAVA (ESA)</t>
  </si>
  <si>
    <t>PRIHODKI (zmanjšanje)</t>
  </si>
  <si>
    <t>IZDATKI (povečanje)</t>
  </si>
  <si>
    <t xml:space="preserve">SKUPAJ VSI UKREPI </t>
  </si>
  <si>
    <t>Ukrep/Opis</t>
  </si>
  <si>
    <t>FS Ocena  (28.4.2020)</t>
  </si>
  <si>
    <t>Nadomestilo plače zaradi izgube dela zaradi poslovnih razlogov</t>
  </si>
  <si>
    <t>FURS (https://www.gov.si/novice/vmesna-transa-mesecnega-temeljnega-dohodka/)</t>
  </si>
  <si>
    <t>Vrednost ukrepov na dan 1.6.2020</t>
  </si>
  <si>
    <t>Za 35.849 upravičencev za marec in za 37.378 upravičencev za april. Vmesna tranša za 4.753 upravičencev, ki za posamezen mesec niso vključeni v zavarovanje za celotni mesec ali za polni zavarovalni čas.</t>
  </si>
  <si>
    <t>Dodatki marca in aprila skupaj po KPJS 40,8 mio EUR, po ZIUZEOP 6,1 mio EUR.</t>
  </si>
  <si>
    <t>Ministrstvo za javno upravo</t>
  </si>
  <si>
    <t>MDDSZ (https://www.gov.si/novice/2020-05-15-poslanica-ministra-ob-15-maju-mednarodnem-dnevu-druzin/), seja vlade 29.5. (https://www.gov.si/novice/2020-05-29-50-dopisna-seja-vlade-republike-slovenije/)</t>
  </si>
  <si>
    <t>FURS stanje do vključno 28.5. Nakazilo ZZZS seja vlade 22.5. in 25.5.</t>
  </si>
  <si>
    <t>FURS stanje do vključno 28.5. Nakazilo ZPIZ seja vlade 20.5.</t>
  </si>
  <si>
    <t>V obdobju marec-maj znesek odloženega plačila 77 mio EUR, znesek odobrenega obročnega plačila 146 mio EUR.</t>
  </si>
  <si>
    <t>Do vključno 26.5. še nobenih izplačil po 72. do 76. členu ZIUZEOP.</t>
  </si>
  <si>
    <t>/</t>
  </si>
  <si>
    <t>Stanje 1.6.2020. Skupaj izpolnjene pogodbe v višini 23 mio EUR in pogodbe v teku v višini 54 mio EUR. Poleg teh še poziv k izpolnitvi za 33 mio EUR vrednih pogodb.</t>
  </si>
  <si>
    <t>Za 29.150 velikih družin po podatkih MDDSZ.</t>
  </si>
  <si>
    <t>Vrtci ter dijaški in študentski domovi. Iz državnega proračuna prenesenih 3,6 mio EUR.</t>
  </si>
  <si>
    <t>MIZŠ na osnovi članka na 24ur.com (https://www.24ur.com/novice/slovenija/ministrstvo-obcinam-doslej-izplacalo-sest-milijonov-evrov-povracil-za-vrtce.html) in seje vlade 25.5. in 28.5. (https://www.gov.si/novice/2020-05-25-49-dopisna-seja-vlade-republike-slovenije/)</t>
  </si>
  <si>
    <t>Za 52.180 študentov do vključno 22.5.</t>
  </si>
  <si>
    <t>Odgovor ministrice v DZ na poslansko vprašanje (https://www.rtvslo.si/slovenija/jansa-drzava-ne-nacrtuje-rezov-v-prejemke-ljudi/524957)</t>
  </si>
  <si>
    <t>PKP1</t>
  </si>
  <si>
    <t>Za 102.004 zaposlenih.</t>
  </si>
  <si>
    <t>Za 113.013 zaposlenih za marec, za 175.207 zaposlenih za april in za 237 zaposlenih za maj. V ZZZS nakazanih 25,2 mio EUR.</t>
  </si>
  <si>
    <t>Za 466.869 zaposlenih za marec, za 431.665 zaposlenih za april in za 1.788 zaposlenih za maj. V ZPIZ nakazanih 96 mio EUR.</t>
  </si>
  <si>
    <t>ZRSZ stanje do vključno 29.5.</t>
  </si>
  <si>
    <t>Rok za oddajo vloge podaljšan do 31.5.</t>
  </si>
  <si>
    <t xml:space="preserve">FURS stanje do vključno 27.5. </t>
  </si>
  <si>
    <t>PKP3</t>
  </si>
  <si>
    <t>FS Ocena  (5.6.2020)</t>
  </si>
  <si>
    <t>Delno subvencioniranje skrajšanega delovnega časa</t>
  </si>
  <si>
    <t>Povračilo nadomestila plače delavcem na začasnem čakanju na delo</t>
  </si>
  <si>
    <t>Bon za izboljšanje gospodarskega položaja na področju potrošnje turizma</t>
  </si>
  <si>
    <t>Plačilo izvajalcem zdravstvene dejavnosti zaradi izpada opravljanja dejavnosti</t>
  </si>
  <si>
    <t xml:space="preserve">Dodatek za nevarnosti in posebne obremenitve pripadnikom Civilne zaščite </t>
  </si>
  <si>
    <t>Finančna sredstva SID banki za financiranje gospodarskih subjektov na področju cestnih prevozov</t>
  </si>
  <si>
    <t>Vlada (29.5.2020)</t>
  </si>
  <si>
    <t>Skrajni rok za oddajo zahtevkov 30.9.</t>
  </si>
  <si>
    <t>MF na osnovi članka v Delo (https://www.delo.si/gospodarstvo/novice/za-zdaj-vec-upokojencem-kot-podjetjem-308428.html), MDDSZ (https://www.gov.si/novice/2020-05-15-poslanica-ministra-ob-15-maju-mednarodnem-dnevu-druzin/).</t>
  </si>
  <si>
    <t>D.75</t>
  </si>
  <si>
    <t>RAZNOVRSTNI TEKOČI TRANSFERJI</t>
  </si>
  <si>
    <t xml:space="preserve"> </t>
  </si>
  <si>
    <t>Za 302.224 upokojencev. V znesek vključeni tudi prejemniki poklicnih pokojnin in nadomestil iz invalidskega zavarovanja</t>
  </si>
  <si>
    <r>
      <t xml:space="preserve">Za 49.728 prejemnikov denarne socialne pomoči in varstvenega dodatka (izplačilo 18.5.2020). </t>
    </r>
    <r>
      <rPr>
        <sz val="11"/>
        <rFont val="Tw Cen MT"/>
        <family val="2"/>
        <charset val="238"/>
      </rPr>
      <t>Dodatek otroškemu dodatku za 191.272 otrok do konca junija.</t>
    </r>
    <r>
      <rPr>
        <sz val="11"/>
        <color theme="1"/>
        <rFont val="Tw Cen MT"/>
        <family val="2"/>
        <charset val="238"/>
      </rPr>
      <t xml:space="preserve"> Prejemniki nizkih pokojnin in nadomestil iz invalidskega zavarovanja, ki delajo krajši delovni čas in so na začasnem čakanju na delo. Ostali upravičenci po 58.a členu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</si>
</sst>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Tw Cen MT"/>
      <family val="2"/>
      <charset val="238"/>
    </font>
    <font>
      <sz val="11"/>
      <color theme="1"/>
      <name val="Tw Cen MT"/>
      <family val="2"/>
      <charset val="238"/>
    </font>
    <font>
      <b/>
      <sz val="11"/>
      <color theme="1"/>
      <name val="Tw Cen MT"/>
      <family val="2"/>
      <charset val="238"/>
    </font>
    <font>
      <sz val="11"/>
      <name val="Tw Cen MT"/>
      <family val="2"/>
      <charset val="238"/>
    </font>
    <font>
      <b/>
      <sz val="12"/>
      <color theme="1"/>
      <name val="Tw Cen M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 applyBorder="1"/>
    <xf numFmtId="0" fontId="0" fillId="0" borderId="1" xfId="0" applyBorder="1"/>
    <xf numFmtId="0" fontId="0" fillId="0" borderId="0" xfId="0" applyBorder="1"/>
    <xf numFmtId="1" fontId="0" fillId="0" borderId="0" xfId="0" applyNumberFormat="1" applyBorder="1"/>
    <xf numFmtId="3" fontId="2" fillId="2" borderId="1" xfId="0" applyNumberFormat="1" applyFont="1" applyFill="1" applyBorder="1"/>
    <xf numFmtId="1" fontId="2" fillId="2" borderId="0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 wrapText="1"/>
    </xf>
    <xf numFmtId="3" fontId="0" fillId="0" borderId="0" xfId="0" applyNumberForma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3" fontId="0" fillId="0" borderId="0" xfId="0" applyNumberForma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164" fontId="0" fillId="0" borderId="0" xfId="0" applyNumberFormat="1" applyAlignment="1">
      <alignment vertical="top" wrapText="1"/>
    </xf>
    <xf numFmtId="3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3" fontId="0" fillId="0" borderId="0" xfId="0" quotePrefix="1" applyNumberFormat="1" applyAlignment="1">
      <alignment horizontal="right" vertical="top" wrapText="1"/>
    </xf>
    <xf numFmtId="3" fontId="0" fillId="3" borderId="0" xfId="0" applyNumberForma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2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aleta_Jure">
      <a:dk1>
        <a:sysClr val="windowText" lastClr="000000"/>
      </a:dk1>
      <a:lt1>
        <a:sysClr val="window" lastClr="FFFFFF"/>
      </a:lt1>
      <a:dk2>
        <a:srgbClr val="78D2A0"/>
      </a:dk2>
      <a:lt2>
        <a:srgbClr val="B3A2C7"/>
      </a:lt2>
      <a:accent1>
        <a:srgbClr val="5098B8"/>
      </a:accent1>
      <a:accent2>
        <a:srgbClr val="D99694"/>
      </a:accent2>
      <a:accent3>
        <a:srgbClr val="7F7F7F"/>
      </a:accent3>
      <a:accent4>
        <a:srgbClr val="BFBFBF"/>
      </a:accent4>
      <a:accent5>
        <a:srgbClr val="B9CDE5"/>
      </a:accent5>
      <a:accent6>
        <a:srgbClr val="FFE699"/>
      </a:accent6>
      <a:hlink>
        <a:srgbClr val="B3A2C7"/>
      </a:hlink>
      <a:folHlink>
        <a:srgbClr val="C00000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759ED-CAFF-4305-B7D9-646832F50E96}">
  <dimension ref="A2:G51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3.8" x14ac:dyDescent="0.25"/>
  <cols>
    <col min="1" max="1" width="41.296875" customWidth="1"/>
    <col min="2" max="2" width="5.19921875" customWidth="1"/>
    <col min="3" max="5" width="10.19921875" customWidth="1"/>
    <col min="6" max="6" width="31.796875" customWidth="1"/>
    <col min="7" max="7" width="26.5" customWidth="1"/>
  </cols>
  <sheetData>
    <row r="2" spans="1:7" x14ac:dyDescent="0.25">
      <c r="C2" s="42" t="s">
        <v>67</v>
      </c>
      <c r="D2" s="42"/>
      <c r="E2" s="42"/>
    </row>
    <row r="3" spans="1:7" ht="55.2" x14ac:dyDescent="0.25">
      <c r="A3" s="2" t="s">
        <v>72</v>
      </c>
      <c r="B3" s="2" t="s">
        <v>0</v>
      </c>
      <c r="C3" s="3" t="s">
        <v>49</v>
      </c>
      <c r="D3" s="3" t="s">
        <v>73</v>
      </c>
      <c r="E3" s="3" t="s">
        <v>64</v>
      </c>
      <c r="F3" s="3" t="s">
        <v>65</v>
      </c>
      <c r="G3" s="3" t="s">
        <v>66</v>
      </c>
    </row>
    <row r="4" spans="1:7" s="4" customFormat="1" x14ac:dyDescent="0.25">
      <c r="A4" s="51" t="s">
        <v>1</v>
      </c>
      <c r="B4" s="51"/>
      <c r="C4" s="51"/>
      <c r="D4" s="51"/>
      <c r="E4" s="51"/>
      <c r="F4" s="51"/>
      <c r="G4" s="51"/>
    </row>
    <row r="5" spans="1:7" ht="39" customHeight="1" x14ac:dyDescent="0.25">
      <c r="A5" s="21" t="s">
        <v>2</v>
      </c>
      <c r="B5" s="21" t="s">
        <v>3</v>
      </c>
      <c r="C5" s="22">
        <v>600</v>
      </c>
      <c r="D5" s="23">
        <v>474.51794798444604</v>
      </c>
      <c r="E5" s="23">
        <v>49.1</v>
      </c>
      <c r="F5" s="19" t="s">
        <v>50</v>
      </c>
      <c r="G5" s="19" t="s">
        <v>51</v>
      </c>
    </row>
    <row r="6" spans="1:7" ht="79.8" customHeight="1" x14ac:dyDescent="0.25">
      <c r="A6" s="21" t="s">
        <v>4</v>
      </c>
      <c r="B6" s="21" t="s">
        <v>3</v>
      </c>
      <c r="C6" s="22">
        <v>300</v>
      </c>
      <c r="D6" s="23">
        <v>279.40928638672699</v>
      </c>
      <c r="E6" s="23">
        <v>18.899999999999999</v>
      </c>
      <c r="F6" s="19" t="s">
        <v>52</v>
      </c>
      <c r="G6" s="19" t="s">
        <v>53</v>
      </c>
    </row>
    <row r="7" spans="1:7" ht="88.2" customHeight="1" x14ac:dyDescent="0.25">
      <c r="A7" s="21" t="s">
        <v>5</v>
      </c>
      <c r="B7" s="21" t="s">
        <v>3</v>
      </c>
      <c r="C7" s="22">
        <v>164</v>
      </c>
      <c r="D7" s="23">
        <v>404.85265667197098</v>
      </c>
      <c r="E7" s="23">
        <v>72.900000000000006</v>
      </c>
      <c r="F7" s="19" t="s">
        <v>54</v>
      </c>
      <c r="G7" s="19" t="s">
        <v>53</v>
      </c>
    </row>
    <row r="8" spans="1:7" x14ac:dyDescent="0.25">
      <c r="A8" s="21" t="s">
        <v>6</v>
      </c>
      <c r="B8" s="21" t="s">
        <v>3</v>
      </c>
      <c r="C8" s="22">
        <v>60</v>
      </c>
      <c r="D8" s="23">
        <v>69.768938883271133</v>
      </c>
      <c r="E8" s="23"/>
      <c r="F8" s="19"/>
      <c r="G8" s="19"/>
    </row>
    <row r="9" spans="1:7" ht="193.2" x14ac:dyDescent="0.25">
      <c r="A9" s="21" t="s">
        <v>7</v>
      </c>
      <c r="B9" s="21" t="s">
        <v>8</v>
      </c>
      <c r="C9" s="22">
        <v>105</v>
      </c>
      <c r="D9" s="23">
        <v>103.07281250000001</v>
      </c>
      <c r="E9" s="23">
        <v>38.711750000000002</v>
      </c>
      <c r="F9" s="19" t="s">
        <v>55</v>
      </c>
      <c r="G9" s="19" t="s">
        <v>56</v>
      </c>
    </row>
    <row r="10" spans="1:7" ht="27.6" x14ac:dyDescent="0.25">
      <c r="A10" s="21" t="s">
        <v>9</v>
      </c>
      <c r="B10" s="21" t="s">
        <v>8</v>
      </c>
      <c r="C10" s="22">
        <v>35.01</v>
      </c>
      <c r="D10" s="23">
        <v>60.265703013234969</v>
      </c>
      <c r="E10" s="23"/>
      <c r="F10" s="19"/>
      <c r="G10" s="19"/>
    </row>
    <row r="11" spans="1:7" x14ac:dyDescent="0.25">
      <c r="A11" s="51" t="s">
        <v>10</v>
      </c>
      <c r="B11" s="51"/>
      <c r="C11" s="51"/>
      <c r="D11" s="51"/>
      <c r="E11" s="51"/>
      <c r="F11" s="51"/>
      <c r="G11" s="51"/>
    </row>
    <row r="12" spans="1:7" x14ac:dyDescent="0.25">
      <c r="A12" s="21" t="s">
        <v>11</v>
      </c>
      <c r="B12" s="21" t="s">
        <v>12</v>
      </c>
      <c r="C12" s="22">
        <v>3</v>
      </c>
      <c r="D12" s="23"/>
      <c r="E12" s="23"/>
      <c r="F12" s="19"/>
      <c r="G12" s="19"/>
    </row>
    <row r="13" spans="1:7" x14ac:dyDescent="0.25">
      <c r="A13" s="21" t="s">
        <v>13</v>
      </c>
      <c r="B13" s="21" t="s">
        <v>8</v>
      </c>
      <c r="C13" s="22">
        <v>10</v>
      </c>
      <c r="D13" s="23"/>
      <c r="E13" s="23"/>
      <c r="F13" s="19"/>
      <c r="G13" s="19"/>
    </row>
    <row r="14" spans="1:7" x14ac:dyDescent="0.25">
      <c r="A14" s="51" t="s">
        <v>14</v>
      </c>
      <c r="B14" s="51"/>
      <c r="C14" s="51"/>
      <c r="D14" s="51"/>
      <c r="E14" s="51"/>
      <c r="F14" s="51"/>
      <c r="G14" s="51"/>
    </row>
    <row r="15" spans="1:7" ht="78" customHeight="1" x14ac:dyDescent="0.25">
      <c r="A15" s="21" t="s">
        <v>15</v>
      </c>
      <c r="B15" s="21" t="s">
        <v>8</v>
      </c>
      <c r="C15" s="22">
        <v>74.040893980000007</v>
      </c>
      <c r="D15" s="23">
        <v>67</v>
      </c>
      <c r="E15" s="23">
        <v>66.442658489999999</v>
      </c>
      <c r="F15" s="19" t="s">
        <v>57</v>
      </c>
      <c r="G15" s="19" t="s">
        <v>58</v>
      </c>
    </row>
    <row r="16" spans="1:7" ht="56.4" customHeight="1" x14ac:dyDescent="0.25">
      <c r="A16" s="21" t="s">
        <v>16</v>
      </c>
      <c r="B16" s="21" t="s">
        <v>8</v>
      </c>
      <c r="C16" s="22">
        <v>13.704599999999999</v>
      </c>
      <c r="D16" s="23">
        <v>29.067159099115365</v>
      </c>
      <c r="E16" s="23">
        <v>7.4592000000000001</v>
      </c>
      <c r="F16" s="19" t="s">
        <v>59</v>
      </c>
      <c r="G16" s="19" t="s">
        <v>60</v>
      </c>
    </row>
    <row r="17" spans="1:7" ht="57" customHeight="1" x14ac:dyDescent="0.25">
      <c r="A17" s="21" t="s">
        <v>17</v>
      </c>
      <c r="B17" s="21" t="s">
        <v>8</v>
      </c>
      <c r="C17" s="22">
        <v>10.5</v>
      </c>
      <c r="D17" s="23">
        <v>8.2725000000000009</v>
      </c>
      <c r="E17" s="23">
        <v>6.8</v>
      </c>
      <c r="F17" s="19"/>
      <c r="G17" s="19" t="s">
        <v>61</v>
      </c>
    </row>
    <row r="18" spans="1:7" ht="69" customHeight="1" x14ac:dyDescent="0.25">
      <c r="A18" s="21" t="s">
        <v>18</v>
      </c>
      <c r="B18" s="21" t="s">
        <v>8</v>
      </c>
      <c r="C18" s="22">
        <v>3.948</v>
      </c>
      <c r="D18" s="23">
        <v>4.4774000000000003</v>
      </c>
      <c r="E18" s="23">
        <v>3.4</v>
      </c>
      <c r="F18" s="19"/>
      <c r="G18" s="19" t="s">
        <v>61</v>
      </c>
    </row>
    <row r="19" spans="1:7" x14ac:dyDescent="0.25">
      <c r="A19" s="28" t="s">
        <v>74</v>
      </c>
      <c r="B19" s="21" t="s">
        <v>8</v>
      </c>
      <c r="C19" s="22"/>
      <c r="D19" s="23">
        <v>27.730396319999997</v>
      </c>
      <c r="E19" s="23"/>
      <c r="F19" s="19"/>
      <c r="G19" s="19"/>
    </row>
    <row r="20" spans="1:7" x14ac:dyDescent="0.25">
      <c r="A20" s="51" t="s">
        <v>19</v>
      </c>
      <c r="B20" s="51"/>
      <c r="C20" s="51"/>
      <c r="D20" s="51"/>
      <c r="E20" s="51"/>
      <c r="F20" s="51"/>
      <c r="G20" s="51"/>
    </row>
    <row r="21" spans="1:7" x14ac:dyDescent="0.25">
      <c r="A21" s="21" t="s">
        <v>20</v>
      </c>
      <c r="B21" s="21" t="s">
        <v>12</v>
      </c>
      <c r="C21" s="22">
        <v>-1.0728</v>
      </c>
      <c r="D21" s="23">
        <v>-1.4</v>
      </c>
      <c r="E21" s="23"/>
      <c r="F21" s="19"/>
      <c r="G21" s="19"/>
    </row>
    <row r="22" spans="1:7" x14ac:dyDescent="0.25">
      <c r="A22" s="21" t="s">
        <v>21</v>
      </c>
      <c r="B22" s="21" t="s">
        <v>12</v>
      </c>
      <c r="C22" s="22">
        <v>49</v>
      </c>
      <c r="D22" s="23"/>
      <c r="E22" s="23"/>
      <c r="F22" s="19"/>
      <c r="G22" s="19"/>
    </row>
    <row r="23" spans="1:7" x14ac:dyDescent="0.25">
      <c r="A23" s="21" t="s">
        <v>22</v>
      </c>
      <c r="B23" s="21" t="s">
        <v>12</v>
      </c>
      <c r="C23" s="22">
        <v>119</v>
      </c>
      <c r="D23" s="23">
        <v>98</v>
      </c>
      <c r="E23" s="23"/>
      <c r="F23" s="19"/>
      <c r="G23" s="19"/>
    </row>
    <row r="24" spans="1:7" x14ac:dyDescent="0.25">
      <c r="A24" s="21" t="s">
        <v>23</v>
      </c>
      <c r="B24" s="21" t="s">
        <v>12</v>
      </c>
      <c r="C24" s="22">
        <v>25</v>
      </c>
      <c r="D24" s="23"/>
      <c r="E24" s="23"/>
      <c r="F24" s="19"/>
      <c r="G24" s="19"/>
    </row>
    <row r="25" spans="1:7" x14ac:dyDescent="0.25">
      <c r="A25" s="51" t="s">
        <v>24</v>
      </c>
      <c r="B25" s="51"/>
      <c r="C25" s="51"/>
      <c r="D25" s="51"/>
      <c r="E25" s="51"/>
      <c r="F25" s="51"/>
      <c r="G25" s="51"/>
    </row>
    <row r="26" spans="1:7" ht="79.8" customHeight="1" x14ac:dyDescent="0.25">
      <c r="A26" s="21" t="s">
        <v>25</v>
      </c>
      <c r="B26" s="21" t="s">
        <v>26</v>
      </c>
      <c r="C26" s="22">
        <v>176</v>
      </c>
      <c r="D26" s="23">
        <v>125</v>
      </c>
      <c r="E26" s="23">
        <v>86.426343339999988</v>
      </c>
      <c r="F26" s="19" t="s">
        <v>62</v>
      </c>
      <c r="G26" s="19" t="s">
        <v>63</v>
      </c>
    </row>
    <row r="27" spans="1:7" x14ac:dyDescent="0.25">
      <c r="A27" s="21" t="s">
        <v>27</v>
      </c>
      <c r="B27" s="21" t="s">
        <v>8</v>
      </c>
      <c r="C27" s="22">
        <v>50</v>
      </c>
      <c r="D27" s="23"/>
      <c r="E27" s="23"/>
      <c r="F27" s="19"/>
      <c r="G27" s="19"/>
    </row>
    <row r="28" spans="1:7" x14ac:dyDescent="0.25">
      <c r="A28" s="51" t="s">
        <v>28</v>
      </c>
      <c r="B28" s="51"/>
      <c r="C28" s="51"/>
      <c r="D28" s="51"/>
      <c r="E28" s="51"/>
      <c r="F28" s="51"/>
      <c r="G28" s="51"/>
    </row>
    <row r="29" spans="1:7" x14ac:dyDescent="0.25">
      <c r="A29" s="21" t="s">
        <v>29</v>
      </c>
      <c r="B29" s="21" t="s">
        <v>8</v>
      </c>
      <c r="C29" s="22">
        <v>0.08</v>
      </c>
      <c r="D29" s="23"/>
      <c r="E29" s="23"/>
      <c r="F29" s="19"/>
      <c r="G29" s="19"/>
    </row>
    <row r="30" spans="1:7" ht="27.6" x14ac:dyDescent="0.25">
      <c r="A30" s="21" t="s">
        <v>30</v>
      </c>
      <c r="B30" s="21" t="s">
        <v>8</v>
      </c>
      <c r="C30" s="22">
        <v>0.03</v>
      </c>
      <c r="D30" s="23"/>
      <c r="E30" s="23"/>
      <c r="F30" s="19"/>
      <c r="G30" s="19"/>
    </row>
    <row r="31" spans="1:7" x14ac:dyDescent="0.25">
      <c r="A31" s="21" t="s">
        <v>31</v>
      </c>
      <c r="B31" s="21" t="s">
        <v>32</v>
      </c>
      <c r="C31" s="22">
        <v>0.2258445</v>
      </c>
      <c r="D31" s="23"/>
      <c r="E31" s="23"/>
      <c r="F31" s="19"/>
      <c r="G31" s="19"/>
    </row>
    <row r="32" spans="1:7" x14ac:dyDescent="0.25">
      <c r="A32" s="21" t="s">
        <v>33</v>
      </c>
      <c r="B32" s="21" t="s">
        <v>34</v>
      </c>
      <c r="C32" s="22">
        <v>1.4345546333333334</v>
      </c>
      <c r="D32" s="23"/>
      <c r="E32" s="23"/>
      <c r="F32" s="19"/>
      <c r="G32" s="19"/>
    </row>
    <row r="33" spans="1:7" x14ac:dyDescent="0.25">
      <c r="A33" s="21" t="s">
        <v>35</v>
      </c>
      <c r="B33" s="21" t="s">
        <v>34</v>
      </c>
      <c r="C33" s="22">
        <v>5.3874193469199998</v>
      </c>
      <c r="D33" s="23"/>
      <c r="E33" s="23"/>
      <c r="F33" s="19"/>
      <c r="G33" s="19"/>
    </row>
    <row r="34" spans="1:7" ht="27.6" x14ac:dyDescent="0.25">
      <c r="A34" s="21" t="s">
        <v>36</v>
      </c>
      <c r="B34" s="21" t="s">
        <v>34</v>
      </c>
      <c r="C34" s="22">
        <v>5.5321300000000011E-2</v>
      </c>
      <c r="D34" s="23"/>
      <c r="E34" s="23"/>
      <c r="F34" s="19"/>
      <c r="G34" s="19"/>
    </row>
    <row r="35" spans="1:7" x14ac:dyDescent="0.25">
      <c r="A35" s="51" t="s">
        <v>37</v>
      </c>
      <c r="B35" s="51"/>
      <c r="C35" s="51"/>
      <c r="D35" s="51"/>
      <c r="E35" s="51"/>
      <c r="F35" s="51"/>
      <c r="G35" s="51"/>
    </row>
    <row r="36" spans="1:7" x14ac:dyDescent="0.25">
      <c r="A36" s="21" t="s">
        <v>38</v>
      </c>
      <c r="B36" s="21" t="s">
        <v>32</v>
      </c>
      <c r="C36" s="22">
        <v>20.13852289395518</v>
      </c>
      <c r="D36" s="23">
        <v>18</v>
      </c>
      <c r="E36" s="23"/>
      <c r="F36" s="19"/>
      <c r="G36" s="19"/>
    </row>
    <row r="37" spans="1:7" x14ac:dyDescent="0.25">
      <c r="A37" s="21" t="s">
        <v>39</v>
      </c>
      <c r="B37" s="21" t="s">
        <v>32</v>
      </c>
      <c r="C37" s="22">
        <v>110</v>
      </c>
      <c r="D37" s="23">
        <v>140</v>
      </c>
      <c r="E37" s="23"/>
      <c r="F37" s="19"/>
      <c r="G37" s="19"/>
    </row>
    <row r="38" spans="1:7" x14ac:dyDescent="0.25">
      <c r="A38" s="21" t="s">
        <v>40</v>
      </c>
      <c r="B38" s="21" t="s">
        <v>41</v>
      </c>
      <c r="C38" s="22">
        <v>49.365348621120113</v>
      </c>
      <c r="D38" s="23"/>
      <c r="E38" s="23"/>
      <c r="F38" s="19"/>
      <c r="G38" s="19"/>
    </row>
    <row r="39" spans="1:7" x14ac:dyDescent="0.25">
      <c r="A39" s="21"/>
      <c r="B39" s="21"/>
      <c r="C39" s="22"/>
      <c r="D39" s="23"/>
      <c r="E39" s="23"/>
      <c r="F39" s="19"/>
      <c r="G39" s="19"/>
    </row>
    <row r="40" spans="1:7" x14ac:dyDescent="0.25">
      <c r="A40" s="38" t="s">
        <v>68</v>
      </c>
      <c r="B40" s="39"/>
      <c r="C40" s="40">
        <f t="shared" ref="C40:E40" si="0">SUM(C5:C10,C12:C13,C15:C19,C21:C24,C26:C27,C29:C34)</f>
        <v>1804.3438337602536</v>
      </c>
      <c r="D40" s="40">
        <f t="shared" si="0"/>
        <v>1750.0348008587653</v>
      </c>
      <c r="E40" s="40">
        <f t="shared" si="0"/>
        <v>350.13995182999997</v>
      </c>
      <c r="F40" s="19"/>
      <c r="G40" s="19"/>
    </row>
    <row r="41" spans="1:7" s="1" customFormat="1" x14ac:dyDescent="0.25">
      <c r="A41" s="38" t="s">
        <v>71</v>
      </c>
      <c r="B41" s="38"/>
      <c r="C41" s="40">
        <f t="shared" ref="C41:E41" si="1">SUM(C5:C10,C12:C13,C15:C19,C21:C24,C26:C27,C29:C34,C36:C39)</f>
        <v>1983.847705275329</v>
      </c>
      <c r="D41" s="40">
        <f t="shared" si="1"/>
        <v>1908.0348008587653</v>
      </c>
      <c r="E41" s="40">
        <f t="shared" si="1"/>
        <v>350.13995182999997</v>
      </c>
      <c r="F41" s="52"/>
      <c r="G41" s="52"/>
    </row>
    <row r="42" spans="1:7" x14ac:dyDescent="0.25">
      <c r="A42" s="19"/>
      <c r="B42" s="19"/>
      <c r="C42" s="23"/>
      <c r="D42" s="23"/>
      <c r="E42" s="23"/>
      <c r="F42" s="19"/>
      <c r="G42" s="19"/>
    </row>
    <row r="43" spans="1:7" x14ac:dyDescent="0.25">
      <c r="A43" s="19" t="s">
        <v>44</v>
      </c>
      <c r="B43" s="21" t="s">
        <v>41</v>
      </c>
      <c r="C43" s="23">
        <f t="shared" ref="C43:E43" si="2">SUM(C38)</f>
        <v>49.365348621120113</v>
      </c>
      <c r="D43" s="23">
        <f t="shared" si="2"/>
        <v>0</v>
      </c>
      <c r="E43" s="23">
        <f t="shared" si="2"/>
        <v>0</v>
      </c>
      <c r="F43" s="19"/>
      <c r="G43" s="19"/>
    </row>
    <row r="44" spans="1:7" x14ac:dyDescent="0.25">
      <c r="A44" s="19" t="s">
        <v>45</v>
      </c>
      <c r="B44" s="21" t="s">
        <v>34</v>
      </c>
      <c r="C44" s="23">
        <f t="shared" ref="C44:E44" si="3">SUM(C32:C34)</f>
        <v>6.8772952802533336</v>
      </c>
      <c r="D44" s="23">
        <f t="shared" si="3"/>
        <v>0</v>
      </c>
      <c r="E44" s="23">
        <f t="shared" si="3"/>
        <v>0</v>
      </c>
      <c r="F44" s="19"/>
      <c r="G44" s="19"/>
    </row>
    <row r="45" spans="1:7" x14ac:dyDescent="0.25">
      <c r="A45" s="19" t="s">
        <v>46</v>
      </c>
      <c r="B45" s="21" t="s">
        <v>32</v>
      </c>
      <c r="C45" s="23">
        <f t="shared" ref="C45:E45" si="4">SUM(C36:C37,C31)</f>
        <v>130.36436739395518</v>
      </c>
      <c r="D45" s="23">
        <f t="shared" si="4"/>
        <v>158</v>
      </c>
      <c r="E45" s="23">
        <f t="shared" si="4"/>
        <v>0</v>
      </c>
      <c r="F45" s="19"/>
      <c r="G45" s="19"/>
    </row>
    <row r="46" spans="1:7" x14ac:dyDescent="0.25">
      <c r="A46" s="38" t="s">
        <v>69</v>
      </c>
      <c r="B46" s="39"/>
      <c r="C46" s="40">
        <f>SUM(C43:C45)</f>
        <v>186.60701129532862</v>
      </c>
      <c r="D46" s="40">
        <f t="shared" ref="D46:E46" si="5">SUM(D43:D45)</f>
        <v>158</v>
      </c>
      <c r="E46" s="40">
        <f t="shared" si="5"/>
        <v>0</v>
      </c>
      <c r="F46" s="19"/>
      <c r="G46" s="19"/>
    </row>
    <row r="47" spans="1:7" x14ac:dyDescent="0.25">
      <c r="A47" s="19" t="s">
        <v>42</v>
      </c>
      <c r="B47" s="21" t="s">
        <v>12</v>
      </c>
      <c r="C47" s="23">
        <f t="shared" ref="C47:E47" si="6">SUM(C21:C24,C12)</f>
        <v>194.9272</v>
      </c>
      <c r="D47" s="23">
        <f>SUM(D21:D24,D12)</f>
        <v>96.6</v>
      </c>
      <c r="E47" s="23">
        <f t="shared" si="6"/>
        <v>0</v>
      </c>
      <c r="F47" s="19"/>
      <c r="G47" s="19"/>
    </row>
    <row r="48" spans="1:7" x14ac:dyDescent="0.25">
      <c r="A48" s="19" t="s">
        <v>43</v>
      </c>
      <c r="B48" s="21" t="s">
        <v>3</v>
      </c>
      <c r="C48" s="23">
        <f t="shared" ref="C48:E48" si="7">SUM(C5:C8)</f>
        <v>1124</v>
      </c>
      <c r="D48" s="23">
        <f t="shared" si="7"/>
        <v>1228.548829926415</v>
      </c>
      <c r="E48" s="23">
        <f t="shared" si="7"/>
        <v>140.9</v>
      </c>
      <c r="F48" s="19"/>
      <c r="G48" s="19"/>
    </row>
    <row r="49" spans="1:7" x14ac:dyDescent="0.25">
      <c r="A49" s="19" t="s">
        <v>47</v>
      </c>
      <c r="B49" s="21" t="s">
        <v>8</v>
      </c>
      <c r="C49" s="23">
        <f t="shared" ref="C49:E49" si="8">SUM(C9:C10,C13,C15:C19,C27,C29:C30)</f>
        <v>302.31349397999998</v>
      </c>
      <c r="D49" s="23">
        <f t="shared" si="8"/>
        <v>299.88597093235035</v>
      </c>
      <c r="E49" s="23">
        <f t="shared" si="8"/>
        <v>122.81360849000001</v>
      </c>
      <c r="F49" s="19"/>
      <c r="G49" s="19"/>
    </row>
    <row r="50" spans="1:7" x14ac:dyDescent="0.25">
      <c r="A50" s="19" t="s">
        <v>48</v>
      </c>
      <c r="B50" s="21" t="s">
        <v>26</v>
      </c>
      <c r="C50" s="23">
        <f t="shared" ref="C50:E50" si="9">SUM(C26)</f>
        <v>176</v>
      </c>
      <c r="D50" s="23">
        <f t="shared" si="9"/>
        <v>125</v>
      </c>
      <c r="E50" s="23">
        <f t="shared" si="9"/>
        <v>86.426343339999988</v>
      </c>
      <c r="F50" s="19"/>
      <c r="G50" s="19"/>
    </row>
    <row r="51" spans="1:7" x14ac:dyDescent="0.25">
      <c r="A51" s="38" t="s">
        <v>70</v>
      </c>
      <c r="B51" s="41"/>
      <c r="C51" s="40">
        <f t="shared" ref="C51:E51" si="10">SUM(C47:C50)</f>
        <v>1797.2406939800001</v>
      </c>
      <c r="D51" s="40">
        <f t="shared" si="10"/>
        <v>1750.0348008587653</v>
      </c>
      <c r="E51" s="40">
        <f t="shared" si="10"/>
        <v>350.13995182999997</v>
      </c>
      <c r="F51" s="19"/>
      <c r="G51" s="19"/>
    </row>
  </sheetData>
  <mergeCells count="8">
    <mergeCell ref="A25:G25"/>
    <mergeCell ref="A28:G28"/>
    <mergeCell ref="A35:G35"/>
    <mergeCell ref="C2:E2"/>
    <mergeCell ref="A4:G4"/>
    <mergeCell ref="A11:G11"/>
    <mergeCell ref="A14:G14"/>
    <mergeCell ref="A20:G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5010-BCC2-4CC0-8E24-595B02383F8A}">
  <dimension ref="A1:J56"/>
  <sheetViews>
    <sheetView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D36" sqref="D36"/>
    </sheetView>
  </sheetViews>
  <sheetFormatPr defaultRowHeight="13.8" x14ac:dyDescent="0.25"/>
  <cols>
    <col min="1" max="1" width="64.3984375" customWidth="1"/>
    <col min="2" max="2" width="5.19921875" customWidth="1"/>
    <col min="3" max="4" width="10.19921875" customWidth="1"/>
    <col min="5" max="5" width="1.69921875" customWidth="1"/>
    <col min="6" max="6" width="10.19921875" customWidth="1"/>
    <col min="7" max="7" width="28.8984375" customWidth="1"/>
    <col min="8" max="8" width="25.296875" customWidth="1"/>
    <col min="9" max="10" width="10.19921875" customWidth="1"/>
  </cols>
  <sheetData>
    <row r="1" spans="1:10" ht="15.6" x14ac:dyDescent="0.3">
      <c r="C1" s="45" t="s">
        <v>92</v>
      </c>
      <c r="D1" s="45"/>
      <c r="E1" s="45"/>
      <c r="F1" s="45"/>
      <c r="G1" s="45"/>
      <c r="H1" s="45"/>
      <c r="I1" s="47" t="s">
        <v>99</v>
      </c>
      <c r="J1" s="48"/>
    </row>
    <row r="2" spans="1:10" x14ac:dyDescent="0.25">
      <c r="C2" s="42" t="s">
        <v>67</v>
      </c>
      <c r="D2" s="42"/>
      <c r="E2" s="18"/>
      <c r="I2" s="49" t="s">
        <v>67</v>
      </c>
      <c r="J2" s="50"/>
    </row>
    <row r="3" spans="1:10" ht="55.2" x14ac:dyDescent="0.25">
      <c r="A3" s="2" t="s">
        <v>72</v>
      </c>
      <c r="B3" s="2" t="s">
        <v>0</v>
      </c>
      <c r="C3" s="3" t="s">
        <v>49</v>
      </c>
      <c r="D3" s="3" t="s">
        <v>73</v>
      </c>
      <c r="E3" s="3"/>
      <c r="F3" s="3" t="s">
        <v>76</v>
      </c>
      <c r="G3" s="3" t="s">
        <v>65</v>
      </c>
      <c r="H3" s="3" t="s">
        <v>66</v>
      </c>
      <c r="I3" s="7" t="s">
        <v>107</v>
      </c>
      <c r="J3" s="8" t="s">
        <v>100</v>
      </c>
    </row>
    <row r="4" spans="1:10" s="4" customFormat="1" x14ac:dyDescent="0.25">
      <c r="A4" s="6" t="s">
        <v>1</v>
      </c>
      <c r="B4" s="6"/>
      <c r="C4" s="6"/>
      <c r="D4" s="6"/>
      <c r="E4" s="6"/>
      <c r="F4" s="5"/>
      <c r="G4" s="5"/>
      <c r="H4" s="5"/>
      <c r="I4" s="9"/>
      <c r="J4" s="10"/>
    </row>
    <row r="5" spans="1:10" x14ac:dyDescent="0.25">
      <c r="A5" s="21" t="s">
        <v>2</v>
      </c>
      <c r="B5" s="21" t="s">
        <v>3</v>
      </c>
      <c r="C5" s="22">
        <v>600</v>
      </c>
      <c r="D5" s="23">
        <v>474.51794798444604</v>
      </c>
      <c r="E5" s="23"/>
      <c r="F5" s="23">
        <v>37.561452490000001</v>
      </c>
      <c r="G5" s="19" t="s">
        <v>93</v>
      </c>
      <c r="H5" s="19" t="s">
        <v>96</v>
      </c>
      <c r="I5" s="11" t="s">
        <v>112</v>
      </c>
      <c r="J5" s="12"/>
    </row>
    <row r="6" spans="1:10" ht="55.2" x14ac:dyDescent="0.25">
      <c r="A6" s="21" t="s">
        <v>4</v>
      </c>
      <c r="B6" s="21" t="s">
        <v>3</v>
      </c>
      <c r="C6" s="22">
        <v>300</v>
      </c>
      <c r="D6" s="23">
        <v>279.40928638672699</v>
      </c>
      <c r="E6" s="23"/>
      <c r="F6" s="23">
        <v>80.313957329999994</v>
      </c>
      <c r="G6" s="19" t="s">
        <v>94</v>
      </c>
      <c r="H6" s="19" t="s">
        <v>81</v>
      </c>
      <c r="I6" s="11" t="s">
        <v>112</v>
      </c>
      <c r="J6" s="12"/>
    </row>
    <row r="7" spans="1:10" ht="55.2" x14ac:dyDescent="0.25">
      <c r="A7" s="21" t="s">
        <v>5</v>
      </c>
      <c r="B7" s="21" t="s">
        <v>3</v>
      </c>
      <c r="C7" s="22">
        <v>164</v>
      </c>
      <c r="D7" s="23">
        <v>404.85265667197098</v>
      </c>
      <c r="E7" s="23"/>
      <c r="F7" s="23">
        <v>248.13213468000001</v>
      </c>
      <c r="G7" s="19" t="s">
        <v>95</v>
      </c>
      <c r="H7" s="19" t="s">
        <v>82</v>
      </c>
      <c r="I7" s="11" t="s">
        <v>112</v>
      </c>
      <c r="J7" s="12"/>
    </row>
    <row r="8" spans="1:10" ht="27.6" x14ac:dyDescent="0.25">
      <c r="A8" s="21" t="s">
        <v>6</v>
      </c>
      <c r="B8" s="21" t="s">
        <v>3</v>
      </c>
      <c r="C8" s="22">
        <v>60</v>
      </c>
      <c r="D8" s="23">
        <v>69.768938883271133</v>
      </c>
      <c r="E8" s="23"/>
      <c r="F8" s="23"/>
      <c r="G8" s="19" t="s">
        <v>108</v>
      </c>
      <c r="H8" s="19"/>
      <c r="I8" s="11"/>
      <c r="J8" s="12"/>
    </row>
    <row r="9" spans="1:10" ht="82.8" x14ac:dyDescent="0.25">
      <c r="A9" s="21" t="s">
        <v>7</v>
      </c>
      <c r="B9" s="21" t="s">
        <v>8</v>
      </c>
      <c r="C9" s="22">
        <v>105</v>
      </c>
      <c r="D9" s="23">
        <v>103.07281250000001</v>
      </c>
      <c r="E9" s="23"/>
      <c r="F9" s="23">
        <f>38.71175+2.2279851</f>
        <v>40.9397351</v>
      </c>
      <c r="G9" s="20" t="s">
        <v>77</v>
      </c>
      <c r="H9" s="20" t="s">
        <v>75</v>
      </c>
      <c r="I9" s="11" t="s">
        <v>112</v>
      </c>
      <c r="J9" s="12"/>
    </row>
    <row r="10" spans="1:10" ht="27.6" x14ac:dyDescent="0.25">
      <c r="A10" s="21" t="s">
        <v>9</v>
      </c>
      <c r="B10" s="21" t="s">
        <v>8</v>
      </c>
      <c r="C10" s="22">
        <v>35.01</v>
      </c>
      <c r="D10" s="23">
        <v>60.265703013234969</v>
      </c>
      <c r="E10" s="23"/>
      <c r="F10" s="23"/>
      <c r="G10" s="19" t="s">
        <v>97</v>
      </c>
      <c r="H10" s="19"/>
      <c r="I10" s="11"/>
      <c r="J10" s="12"/>
    </row>
    <row r="11" spans="1:10" x14ac:dyDescent="0.25">
      <c r="A11" s="24" t="s">
        <v>10</v>
      </c>
      <c r="B11" s="24"/>
      <c r="C11" s="24"/>
      <c r="D11" s="24"/>
      <c r="E11" s="24"/>
      <c r="F11" s="25"/>
      <c r="G11" s="25"/>
      <c r="H11" s="25"/>
      <c r="I11" s="9"/>
      <c r="J11" s="10"/>
    </row>
    <row r="12" spans="1:10" x14ac:dyDescent="0.25">
      <c r="A12" s="21" t="s">
        <v>11</v>
      </c>
      <c r="B12" s="21" t="s">
        <v>12</v>
      </c>
      <c r="C12" s="22">
        <v>3</v>
      </c>
      <c r="D12" s="26" t="s">
        <v>85</v>
      </c>
      <c r="E12" s="26"/>
      <c r="F12" s="23"/>
      <c r="G12" s="19"/>
      <c r="H12" s="19"/>
      <c r="I12" s="11"/>
      <c r="J12" s="12"/>
    </row>
    <row r="13" spans="1:10" x14ac:dyDescent="0.25">
      <c r="A13" s="21" t="s">
        <v>13</v>
      </c>
      <c r="B13" s="21" t="s">
        <v>8</v>
      </c>
      <c r="C13" s="22">
        <v>10</v>
      </c>
      <c r="D13" s="26" t="s">
        <v>85</v>
      </c>
      <c r="E13" s="26"/>
      <c r="F13" s="23"/>
      <c r="G13" s="19"/>
      <c r="H13" s="19"/>
      <c r="I13" s="11"/>
      <c r="J13" s="12"/>
    </row>
    <row r="14" spans="1:10" x14ac:dyDescent="0.25">
      <c r="A14" s="24" t="s">
        <v>14</v>
      </c>
      <c r="B14" s="24"/>
      <c r="C14" s="24"/>
      <c r="D14" s="24"/>
      <c r="E14" s="24"/>
      <c r="F14" s="25"/>
      <c r="G14" s="25"/>
      <c r="H14" s="25"/>
      <c r="I14" s="9"/>
      <c r="J14" s="10"/>
    </row>
    <row r="15" spans="1:10" ht="69" x14ac:dyDescent="0.25">
      <c r="A15" s="21" t="s">
        <v>15</v>
      </c>
      <c r="B15" s="21" t="s">
        <v>8</v>
      </c>
      <c r="C15" s="22">
        <v>74.040893980000007</v>
      </c>
      <c r="D15" s="23">
        <v>67</v>
      </c>
      <c r="E15" s="23"/>
      <c r="F15" s="23">
        <f>66.44265849+0.47117</f>
        <v>66.91382849</v>
      </c>
      <c r="G15" s="19" t="s">
        <v>113</v>
      </c>
      <c r="H15" s="19" t="s">
        <v>58</v>
      </c>
      <c r="I15" s="11" t="s">
        <v>112</v>
      </c>
      <c r="J15" s="12"/>
    </row>
    <row r="16" spans="1:10" ht="138" x14ac:dyDescent="0.25">
      <c r="A16" s="21" t="s">
        <v>16</v>
      </c>
      <c r="B16" s="21" t="s">
        <v>8</v>
      </c>
      <c r="C16" s="22">
        <v>13.704599999999999</v>
      </c>
      <c r="D16" s="23">
        <v>29.067159099115365</v>
      </c>
      <c r="E16" s="23"/>
      <c r="F16" s="23">
        <f>7.4592+5.73816+0.08640742+4.59405</f>
        <v>17.87781742</v>
      </c>
      <c r="G16" s="19" t="s">
        <v>114</v>
      </c>
      <c r="H16" s="19" t="s">
        <v>80</v>
      </c>
      <c r="I16" s="11" t="s">
        <v>112</v>
      </c>
      <c r="J16" s="12"/>
    </row>
    <row r="17" spans="1:10" ht="69" x14ac:dyDescent="0.25">
      <c r="A17" s="21" t="s">
        <v>17</v>
      </c>
      <c r="B17" s="21" t="s">
        <v>8</v>
      </c>
      <c r="C17" s="22">
        <v>10.5</v>
      </c>
      <c r="D17" s="23">
        <v>8.2725000000000009</v>
      </c>
      <c r="E17" s="23"/>
      <c r="F17" s="23">
        <v>7.827</v>
      </c>
      <c r="G17" s="20" t="s">
        <v>90</v>
      </c>
      <c r="H17" s="19" t="s">
        <v>91</v>
      </c>
      <c r="I17" s="11" t="s">
        <v>112</v>
      </c>
      <c r="J17" s="12"/>
    </row>
    <row r="18" spans="1:10" ht="124.2" x14ac:dyDescent="0.25">
      <c r="A18" s="21" t="s">
        <v>18</v>
      </c>
      <c r="B18" s="21" t="s">
        <v>8</v>
      </c>
      <c r="C18" s="22">
        <v>3.948</v>
      </c>
      <c r="D18" s="23">
        <v>4.4774000000000003</v>
      </c>
      <c r="E18" s="23"/>
      <c r="F18" s="27">
        <v>3.42247830077357</v>
      </c>
      <c r="G18" s="20" t="s">
        <v>87</v>
      </c>
      <c r="H18" s="19" t="s">
        <v>109</v>
      </c>
      <c r="I18" s="11" t="s">
        <v>112</v>
      </c>
      <c r="J18" s="12"/>
    </row>
    <row r="19" spans="1:10" x14ac:dyDescent="0.25">
      <c r="A19" s="28" t="s">
        <v>74</v>
      </c>
      <c r="B19" s="21" t="s">
        <v>8</v>
      </c>
      <c r="C19" s="22"/>
      <c r="D19" s="23">
        <v>27.730396319999997</v>
      </c>
      <c r="E19" s="23"/>
      <c r="F19" s="23"/>
      <c r="G19" s="19"/>
      <c r="H19" s="19"/>
      <c r="I19" s="11"/>
      <c r="J19" s="12"/>
    </row>
    <row r="20" spans="1:10" x14ac:dyDescent="0.25">
      <c r="A20" s="24" t="s">
        <v>19</v>
      </c>
      <c r="B20" s="24"/>
      <c r="C20" s="24"/>
      <c r="D20" s="24"/>
      <c r="E20" s="24"/>
      <c r="F20" s="25"/>
      <c r="G20" s="25"/>
      <c r="H20" s="25"/>
      <c r="I20" s="9"/>
      <c r="J20" s="10"/>
    </row>
    <row r="21" spans="1:10" x14ac:dyDescent="0.25">
      <c r="A21" s="21" t="s">
        <v>20</v>
      </c>
      <c r="B21" s="21" t="s">
        <v>12</v>
      </c>
      <c r="C21" s="22">
        <v>-1.0728</v>
      </c>
      <c r="D21" s="23">
        <v>-1.4</v>
      </c>
      <c r="E21" s="23"/>
      <c r="F21" s="29">
        <v>-0.29781571000000001</v>
      </c>
      <c r="G21" s="19"/>
      <c r="H21" s="19" t="s">
        <v>79</v>
      </c>
      <c r="I21" s="11" t="s">
        <v>112</v>
      </c>
      <c r="J21" s="12"/>
    </row>
    <row r="22" spans="1:10" ht="41.4" x14ac:dyDescent="0.25">
      <c r="A22" s="21" t="s">
        <v>21</v>
      </c>
      <c r="B22" s="21" t="s">
        <v>12</v>
      </c>
      <c r="C22" s="22">
        <v>193</v>
      </c>
      <c r="D22" s="23">
        <v>98</v>
      </c>
      <c r="E22" s="23"/>
      <c r="F22" s="30">
        <v>47</v>
      </c>
      <c r="G22" s="31" t="s">
        <v>78</v>
      </c>
      <c r="H22" s="19" t="s">
        <v>79</v>
      </c>
      <c r="I22" s="11" t="s">
        <v>112</v>
      </c>
      <c r="J22" s="12"/>
    </row>
    <row r="23" spans="1:10" x14ac:dyDescent="0.25">
      <c r="A23" s="24" t="s">
        <v>24</v>
      </c>
      <c r="B23" s="24"/>
      <c r="C23" s="24"/>
      <c r="D23" s="24"/>
      <c r="E23" s="24"/>
      <c r="F23" s="25"/>
      <c r="G23" s="25"/>
      <c r="H23" s="25"/>
      <c r="I23" s="9"/>
      <c r="J23" s="10"/>
    </row>
    <row r="24" spans="1:10" ht="69" x14ac:dyDescent="0.25">
      <c r="A24" s="21" t="s">
        <v>25</v>
      </c>
      <c r="B24" s="21" t="s">
        <v>26</v>
      </c>
      <c r="C24" s="22">
        <v>176</v>
      </c>
      <c r="D24" s="23">
        <v>125</v>
      </c>
      <c r="E24" s="23"/>
      <c r="F24" s="23">
        <v>77.329986340000005</v>
      </c>
      <c r="G24" s="19" t="s">
        <v>86</v>
      </c>
      <c r="H24" s="19" t="s">
        <v>63</v>
      </c>
      <c r="I24" s="11" t="s">
        <v>112</v>
      </c>
      <c r="J24" s="12"/>
    </row>
    <row r="25" spans="1:10" ht="138" x14ac:dyDescent="0.25">
      <c r="A25" s="21" t="s">
        <v>27</v>
      </c>
      <c r="B25" s="21" t="s">
        <v>8</v>
      </c>
      <c r="C25" s="22">
        <v>50</v>
      </c>
      <c r="D25" s="23" t="s">
        <v>85</v>
      </c>
      <c r="E25" s="23"/>
      <c r="F25" s="23">
        <f>0.75124906+6</f>
        <v>6.7512490600000001</v>
      </c>
      <c r="G25" s="19" t="s">
        <v>88</v>
      </c>
      <c r="H25" s="19" t="s">
        <v>89</v>
      </c>
      <c r="I25" s="11" t="s">
        <v>112</v>
      </c>
      <c r="J25" s="12"/>
    </row>
    <row r="26" spans="1:10" x14ac:dyDescent="0.25">
      <c r="A26" s="24" t="s">
        <v>28</v>
      </c>
      <c r="B26" s="24"/>
      <c r="C26" s="24"/>
      <c r="D26" s="24"/>
      <c r="E26" s="24"/>
      <c r="F26" s="25"/>
      <c r="G26" s="25"/>
      <c r="H26" s="25"/>
      <c r="I26" s="9"/>
      <c r="J26" s="10"/>
    </row>
    <row r="27" spans="1:10" x14ac:dyDescent="0.25">
      <c r="A27" s="21" t="s">
        <v>29</v>
      </c>
      <c r="B27" s="21" t="s">
        <v>8</v>
      </c>
      <c r="C27" s="22">
        <v>0.08</v>
      </c>
      <c r="D27" s="32" t="s">
        <v>85</v>
      </c>
      <c r="E27" s="32"/>
      <c r="F27" s="23"/>
      <c r="G27" s="46" t="s">
        <v>84</v>
      </c>
      <c r="H27" s="19"/>
      <c r="I27" s="11"/>
      <c r="J27" s="12"/>
    </row>
    <row r="28" spans="1:10" ht="27.6" x14ac:dyDescent="0.25">
      <c r="A28" s="21" t="s">
        <v>30</v>
      </c>
      <c r="B28" s="21" t="s">
        <v>8</v>
      </c>
      <c r="C28" s="22">
        <v>0.03</v>
      </c>
      <c r="D28" s="32" t="s">
        <v>85</v>
      </c>
      <c r="E28" s="32"/>
      <c r="F28" s="23"/>
      <c r="G28" s="46"/>
      <c r="H28" s="19"/>
      <c r="I28" s="11"/>
      <c r="J28" s="12"/>
    </row>
    <row r="29" spans="1:10" x14ac:dyDescent="0.25">
      <c r="A29" s="21" t="s">
        <v>31</v>
      </c>
      <c r="B29" s="21" t="s">
        <v>32</v>
      </c>
      <c r="C29" s="22">
        <v>0.2258445</v>
      </c>
      <c r="D29" s="32" t="s">
        <v>85</v>
      </c>
      <c r="E29" s="32"/>
      <c r="F29" s="23"/>
      <c r="G29" s="46"/>
      <c r="H29" s="19"/>
      <c r="I29" s="11"/>
      <c r="J29" s="12"/>
    </row>
    <row r="30" spans="1:10" x14ac:dyDescent="0.25">
      <c r="A30" s="21" t="s">
        <v>33</v>
      </c>
      <c r="B30" s="21" t="s">
        <v>34</v>
      </c>
      <c r="C30" s="22">
        <v>1.4345546333333334</v>
      </c>
      <c r="D30" s="32" t="s">
        <v>85</v>
      </c>
      <c r="E30" s="32"/>
      <c r="F30" s="23"/>
      <c r="G30" s="46"/>
      <c r="H30" s="19"/>
      <c r="I30" s="11"/>
      <c r="J30" s="12"/>
    </row>
    <row r="31" spans="1:10" x14ac:dyDescent="0.25">
      <c r="A31" s="21" t="s">
        <v>35</v>
      </c>
      <c r="B31" s="21" t="s">
        <v>34</v>
      </c>
      <c r="C31" s="22">
        <v>5.3874193469199998</v>
      </c>
      <c r="D31" s="32" t="s">
        <v>85</v>
      </c>
      <c r="E31" s="32"/>
      <c r="F31" s="23"/>
      <c r="G31" s="46"/>
      <c r="H31" s="19"/>
      <c r="I31" s="11"/>
      <c r="J31" s="12"/>
    </row>
    <row r="32" spans="1:10" ht="27.6" x14ac:dyDescent="0.25">
      <c r="A32" s="21" t="s">
        <v>36</v>
      </c>
      <c r="B32" s="21" t="s">
        <v>34</v>
      </c>
      <c r="C32" s="22">
        <v>5.5321300000000011E-2</v>
      </c>
      <c r="D32" s="32" t="s">
        <v>85</v>
      </c>
      <c r="E32" s="32"/>
      <c r="F32" s="23"/>
      <c r="G32" s="46"/>
      <c r="H32" s="19"/>
      <c r="I32" s="11"/>
      <c r="J32" s="12"/>
    </row>
    <row r="33" spans="1:10" x14ac:dyDescent="0.25">
      <c r="A33" s="24" t="s">
        <v>37</v>
      </c>
      <c r="B33" s="24"/>
      <c r="C33" s="24"/>
      <c r="D33" s="24"/>
      <c r="E33" s="24"/>
      <c r="F33" s="25"/>
      <c r="G33" s="25"/>
      <c r="H33" s="25"/>
      <c r="I33" s="9"/>
      <c r="J33" s="10"/>
    </row>
    <row r="34" spans="1:10" x14ac:dyDescent="0.25">
      <c r="A34" s="21" t="s">
        <v>38</v>
      </c>
      <c r="B34" s="21" t="s">
        <v>32</v>
      </c>
      <c r="C34" s="22">
        <v>20.13852289395518</v>
      </c>
      <c r="D34" s="23">
        <v>18</v>
      </c>
      <c r="E34" s="23"/>
      <c r="F34" s="23"/>
      <c r="G34" s="19"/>
      <c r="H34" s="19"/>
      <c r="I34" s="11"/>
      <c r="J34" s="12"/>
    </row>
    <row r="35" spans="1:10" x14ac:dyDescent="0.25">
      <c r="A35" s="21" t="s">
        <v>39</v>
      </c>
      <c r="B35" s="21" t="s">
        <v>32</v>
      </c>
      <c r="C35" s="22">
        <v>110</v>
      </c>
      <c r="D35" s="23">
        <v>140</v>
      </c>
      <c r="E35" s="23"/>
      <c r="F35" s="23"/>
      <c r="G35" s="19"/>
      <c r="H35" s="19"/>
      <c r="I35" s="11"/>
      <c r="J35" s="12"/>
    </row>
    <row r="36" spans="1:10" ht="55.2" x14ac:dyDescent="0.25">
      <c r="A36" s="21" t="s">
        <v>40</v>
      </c>
      <c r="B36" s="21" t="s">
        <v>41</v>
      </c>
      <c r="C36" s="22">
        <v>49.365348621120113</v>
      </c>
      <c r="D36" s="26" t="s">
        <v>85</v>
      </c>
      <c r="E36" s="26"/>
      <c r="F36" s="23">
        <v>223.15107599999999</v>
      </c>
      <c r="G36" s="31" t="s">
        <v>83</v>
      </c>
      <c r="H36" s="19" t="s">
        <v>98</v>
      </c>
      <c r="I36" s="11" t="s">
        <v>112</v>
      </c>
      <c r="J36" s="12"/>
    </row>
    <row r="37" spans="1:10" x14ac:dyDescent="0.25">
      <c r="A37" s="24" t="s">
        <v>99</v>
      </c>
      <c r="B37" s="24"/>
      <c r="C37" s="24"/>
      <c r="D37" s="24"/>
      <c r="E37" s="24"/>
      <c r="F37" s="33"/>
      <c r="G37" s="34"/>
      <c r="H37" s="34"/>
      <c r="I37" s="9"/>
      <c r="J37" s="10"/>
    </row>
    <row r="38" spans="1:10" x14ac:dyDescent="0.25">
      <c r="A38" s="35" t="s">
        <v>101</v>
      </c>
      <c r="B38" s="36" t="s">
        <v>3</v>
      </c>
      <c r="C38" s="37"/>
      <c r="D38" s="37"/>
      <c r="E38" s="37"/>
      <c r="F38" s="23"/>
      <c r="G38" s="31"/>
      <c r="H38" s="19"/>
      <c r="I38" s="43">
        <v>1000</v>
      </c>
      <c r="J38" s="13">
        <v>116.05818726788607</v>
      </c>
    </row>
    <row r="39" spans="1:10" x14ac:dyDescent="0.25">
      <c r="A39" s="35" t="s">
        <v>102</v>
      </c>
      <c r="B39" s="36" t="s">
        <v>3</v>
      </c>
      <c r="C39" s="37"/>
      <c r="D39" s="37"/>
      <c r="E39" s="37"/>
      <c r="F39" s="23"/>
      <c r="G39" s="31"/>
      <c r="H39" s="19"/>
      <c r="I39" s="44"/>
      <c r="J39" s="13">
        <v>85.944179999999989</v>
      </c>
    </row>
    <row r="40" spans="1:10" x14ac:dyDescent="0.25">
      <c r="A40" s="35" t="s">
        <v>103</v>
      </c>
      <c r="B40" s="21" t="s">
        <v>8</v>
      </c>
      <c r="C40" s="37"/>
      <c r="D40" s="37"/>
      <c r="E40" s="37"/>
      <c r="F40" s="23"/>
      <c r="G40" s="31"/>
      <c r="H40" s="19"/>
      <c r="I40" s="44"/>
      <c r="J40" s="13">
        <v>253.5200754</v>
      </c>
    </row>
    <row r="41" spans="1:10" x14ac:dyDescent="0.25">
      <c r="A41" s="35" t="s">
        <v>104</v>
      </c>
      <c r="B41" s="21" t="s">
        <v>8</v>
      </c>
      <c r="C41" s="37"/>
      <c r="D41" s="37"/>
      <c r="E41" s="37"/>
      <c r="F41" s="23"/>
      <c r="G41" s="31"/>
      <c r="H41" s="19"/>
      <c r="I41" s="44"/>
      <c r="J41" s="13">
        <v>88</v>
      </c>
    </row>
    <row r="42" spans="1:10" x14ac:dyDescent="0.25">
      <c r="A42" s="35" t="s">
        <v>105</v>
      </c>
      <c r="B42" s="21" t="s">
        <v>12</v>
      </c>
      <c r="C42" s="37"/>
      <c r="D42" s="37"/>
      <c r="E42" s="37"/>
      <c r="F42" s="23"/>
      <c r="G42" s="31"/>
      <c r="H42" s="19"/>
      <c r="I42" s="44"/>
      <c r="J42" s="13">
        <v>7.2</v>
      </c>
    </row>
    <row r="43" spans="1:10" ht="27.6" x14ac:dyDescent="0.25">
      <c r="A43" s="28" t="s">
        <v>106</v>
      </c>
      <c r="B43" s="36" t="s">
        <v>3</v>
      </c>
      <c r="C43" s="22"/>
      <c r="D43" s="23"/>
      <c r="E43" s="23"/>
      <c r="F43" s="23"/>
      <c r="G43" s="19"/>
      <c r="H43" s="19"/>
      <c r="I43" s="44"/>
      <c r="J43" s="13">
        <v>10</v>
      </c>
    </row>
    <row r="44" spans="1:10" ht="27.6" x14ac:dyDescent="0.25">
      <c r="A44" s="38" t="s">
        <v>68</v>
      </c>
      <c r="B44" s="39"/>
      <c r="C44" s="40">
        <f>SUM(C5:C10,C12:C13,C15:C19,C21:C22,C24:C25,C27:C32)</f>
        <v>1804.3438337602536</v>
      </c>
      <c r="D44" s="40">
        <f>SUM(D5:D10,D12:D13,D15:D19,D21:D22,D24:D25,D27:D32)</f>
        <v>1750.0348008587653</v>
      </c>
      <c r="E44" s="40"/>
      <c r="F44" s="40">
        <f>SUM(F5:F10,F12:F13,F15:F19,F21:F22,F24:F25,F27:F32)</f>
        <v>633.77182350077351</v>
      </c>
      <c r="G44" s="41"/>
      <c r="H44" s="41"/>
      <c r="I44" s="14">
        <v>1000</v>
      </c>
      <c r="J44" s="15">
        <v>560.72244266788607</v>
      </c>
    </row>
    <row r="45" spans="1:10" s="1" customFormat="1" x14ac:dyDescent="0.25">
      <c r="A45" s="38" t="s">
        <v>71</v>
      </c>
      <c r="B45" s="38"/>
      <c r="C45" s="40">
        <f>SUM(C5:C10,C12:C13,C15:C19,C21:C22,C24:C25,C27:C32,C34:C43)</f>
        <v>1983.847705275329</v>
      </c>
      <c r="D45" s="40">
        <f>SUM(D5:D10,D12:D13,D15:D19,D21:D22,D24:D25,D27:D32,D34:D43)</f>
        <v>1908.0348008587653</v>
      </c>
      <c r="E45" s="40"/>
      <c r="F45" s="40">
        <f>SUM(F5:F10,F12:F13,F15:F19,F21:F22,F24:F25,F27:F32,F34:F43)</f>
        <v>856.9228995007735</v>
      </c>
      <c r="G45" s="38"/>
      <c r="H45" s="38"/>
      <c r="I45" s="14">
        <v>1000</v>
      </c>
      <c r="J45" s="15">
        <v>560.72244266788607</v>
      </c>
    </row>
    <row r="46" spans="1:10" x14ac:dyDescent="0.25">
      <c r="A46" s="19"/>
      <c r="B46" s="19"/>
      <c r="C46" s="23"/>
      <c r="D46" s="23"/>
      <c r="E46" s="23"/>
      <c r="F46" s="23"/>
      <c r="G46" s="19"/>
      <c r="H46" s="19"/>
      <c r="I46" s="11"/>
      <c r="J46" s="12"/>
    </row>
    <row r="47" spans="1:10" x14ac:dyDescent="0.25">
      <c r="A47" s="19" t="s">
        <v>44</v>
      </c>
      <c r="B47" s="21" t="s">
        <v>41</v>
      </c>
      <c r="C47" s="23">
        <f t="shared" ref="C47:D47" si="0">SUM(C36)</f>
        <v>49.365348621120113</v>
      </c>
      <c r="D47" s="23">
        <f t="shared" si="0"/>
        <v>0</v>
      </c>
      <c r="E47" s="23"/>
      <c r="F47" s="23">
        <v>198.025418</v>
      </c>
      <c r="G47" s="19"/>
      <c r="H47" s="19"/>
      <c r="I47" s="11"/>
      <c r="J47" s="12"/>
    </row>
    <row r="48" spans="1:10" x14ac:dyDescent="0.25">
      <c r="A48" s="19" t="s">
        <v>45</v>
      </c>
      <c r="B48" s="21" t="s">
        <v>34</v>
      </c>
      <c r="C48" s="23">
        <f t="shared" ref="C48:D48" si="1">SUM(C30:C32)</f>
        <v>6.8772952802533336</v>
      </c>
      <c r="D48" s="23">
        <f t="shared" si="1"/>
        <v>0</v>
      </c>
      <c r="E48" s="23"/>
      <c r="F48" s="23">
        <v>8.8394089999999998</v>
      </c>
      <c r="G48" s="19"/>
      <c r="H48" s="19"/>
      <c r="I48" s="11"/>
      <c r="J48" s="12"/>
    </row>
    <row r="49" spans="1:10" x14ac:dyDescent="0.25">
      <c r="A49" s="19" t="s">
        <v>46</v>
      </c>
      <c r="B49" s="21" t="s">
        <v>32</v>
      </c>
      <c r="C49" s="23">
        <f t="shared" ref="C49:D49" si="2">SUM(C34:C35,C29)</f>
        <v>130.36436739395518</v>
      </c>
      <c r="D49" s="23">
        <f t="shared" si="2"/>
        <v>158</v>
      </c>
      <c r="E49" s="23"/>
      <c r="F49" s="23">
        <v>16.286248999999998</v>
      </c>
      <c r="G49" s="19"/>
      <c r="H49" s="19"/>
      <c r="I49" s="11"/>
      <c r="J49" s="12"/>
    </row>
    <row r="50" spans="1:10" x14ac:dyDescent="0.25">
      <c r="A50" s="38" t="s">
        <v>69</v>
      </c>
      <c r="B50" s="39"/>
      <c r="C50" s="40">
        <f>SUM(C47:C49)</f>
        <v>186.60701129532862</v>
      </c>
      <c r="D50" s="40">
        <f t="shared" ref="D50" si="3">SUM(D47:D49)</f>
        <v>158</v>
      </c>
      <c r="E50" s="40"/>
      <c r="F50" s="40">
        <f>SUM(F47:F49)</f>
        <v>223.15107599999999</v>
      </c>
      <c r="G50" s="41"/>
      <c r="H50" s="41"/>
      <c r="I50" s="16"/>
      <c r="J50" s="17"/>
    </row>
    <row r="51" spans="1:10" x14ac:dyDescent="0.25">
      <c r="A51" s="19" t="s">
        <v>42</v>
      </c>
      <c r="B51" s="21" t="s">
        <v>12</v>
      </c>
      <c r="C51" s="23">
        <f>SUM(C21:C22,C12)</f>
        <v>194.9272</v>
      </c>
      <c r="D51" s="23">
        <f>SUM(D21:D22,D12)</f>
        <v>96.6</v>
      </c>
      <c r="E51" s="23"/>
      <c r="F51" s="23">
        <f>SUM(F21:F22,F12)</f>
        <v>46.702184289999998</v>
      </c>
      <c r="G51" s="19"/>
      <c r="H51" s="19"/>
      <c r="I51" s="11"/>
      <c r="J51" s="13">
        <f>J42</f>
        <v>7.2</v>
      </c>
    </row>
    <row r="52" spans="1:10" x14ac:dyDescent="0.25">
      <c r="A52" s="19" t="s">
        <v>43</v>
      </c>
      <c r="B52" s="21" t="s">
        <v>3</v>
      </c>
      <c r="C52" s="23">
        <f>SUM(C5:C8)</f>
        <v>1124</v>
      </c>
      <c r="D52" s="23">
        <f>SUM(D5:D8)</f>
        <v>1228.548829926415</v>
      </c>
      <c r="E52" s="23"/>
      <c r="F52" s="23">
        <f>SUM(F5:F8)</f>
        <v>366.00754449999999</v>
      </c>
      <c r="G52" s="19"/>
      <c r="H52" s="19"/>
      <c r="I52" s="11"/>
      <c r="J52" s="13">
        <f>J38+J39+J43</f>
        <v>212.00236726788606</v>
      </c>
    </row>
    <row r="53" spans="1:10" x14ac:dyDescent="0.25">
      <c r="A53" s="19" t="s">
        <v>47</v>
      </c>
      <c r="B53" s="21" t="s">
        <v>8</v>
      </c>
      <c r="C53" s="23">
        <f>SUM(C9:C10,C13,C15:C19,C25,C27:C28)</f>
        <v>302.31349397999998</v>
      </c>
      <c r="D53" s="23">
        <f>SUM(D9:D10,D13,D15:D19,D25,D27:D28)</f>
        <v>299.88597093235035</v>
      </c>
      <c r="E53" s="23"/>
      <c r="F53" s="23">
        <f>SUM(F9:F10,F13,F15:F19,F25,F27:F28)</f>
        <v>143.73210837077357</v>
      </c>
      <c r="G53" s="19"/>
      <c r="H53" s="19"/>
      <c r="I53" s="11"/>
      <c r="J53" s="13">
        <f>J41</f>
        <v>88</v>
      </c>
    </row>
    <row r="54" spans="1:10" x14ac:dyDescent="0.25">
      <c r="A54" s="19" t="s">
        <v>48</v>
      </c>
      <c r="B54" s="21" t="s">
        <v>26</v>
      </c>
      <c r="C54" s="23">
        <f t="shared" ref="C54:D54" si="4">SUM(C24)</f>
        <v>176</v>
      </c>
      <c r="D54" s="23">
        <f t="shared" si="4"/>
        <v>125</v>
      </c>
      <c r="E54" s="23"/>
      <c r="F54" s="23">
        <f>SUM(F24)</f>
        <v>77.329986340000005</v>
      </c>
      <c r="G54" s="19"/>
      <c r="H54" s="19"/>
      <c r="I54" s="11"/>
      <c r="J54" s="12"/>
    </row>
    <row r="55" spans="1:10" x14ac:dyDescent="0.25">
      <c r="A55" s="19" t="s">
        <v>111</v>
      </c>
      <c r="B55" s="28" t="s">
        <v>110</v>
      </c>
      <c r="C55" s="23"/>
      <c r="D55" s="23"/>
      <c r="E55" s="23"/>
      <c r="F55" s="23"/>
      <c r="G55" s="19"/>
      <c r="H55" s="19"/>
      <c r="I55" s="11"/>
      <c r="J55" s="13">
        <f>J40</f>
        <v>253.5200754</v>
      </c>
    </row>
    <row r="56" spans="1:10" x14ac:dyDescent="0.25">
      <c r="A56" s="38" t="s">
        <v>70</v>
      </c>
      <c r="B56" s="41"/>
      <c r="C56" s="40">
        <f t="shared" ref="C56:D56" si="5">SUM(C51:C54)</f>
        <v>1797.2406939800001</v>
      </c>
      <c r="D56" s="40">
        <f t="shared" si="5"/>
        <v>1750.0348008587653</v>
      </c>
      <c r="E56" s="40"/>
      <c r="F56" s="40">
        <f>SUM(F51:F54)</f>
        <v>633.77182350077351</v>
      </c>
      <c r="G56" s="41"/>
      <c r="H56" s="41"/>
      <c r="I56" s="14">
        <f>I44</f>
        <v>1000</v>
      </c>
      <c r="J56" s="15">
        <f>SUM(J51:J55)</f>
        <v>560.72244266788607</v>
      </c>
    </row>
  </sheetData>
  <mergeCells count="6">
    <mergeCell ref="I38:I43"/>
    <mergeCell ref="C1:H1"/>
    <mergeCell ref="G27:G32"/>
    <mergeCell ref="I1:J1"/>
    <mergeCell ref="I2:J2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15.5.</vt:lpstr>
      <vt:lpstr>1.6.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2020-06-05T07:05:15Z</dcterms:created>
  <dcterms:modified xsi:type="dcterms:W3CDTF">2020-06-05T10:06:42Z</dcterms:modified>
</cp:coreProperties>
</file>